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hm\Desktop\"/>
    </mc:Choice>
  </mc:AlternateContent>
  <xr:revisionPtr revIDLastSave="0" documentId="13_ncr:1_{32BE0015-5097-4922-BC30-D746978D1DFA}" xr6:coauthVersionLast="47" xr6:coauthVersionMax="47" xr10:uidLastSave="{00000000-0000-0000-0000-000000000000}"/>
  <bookViews>
    <workbookView xWindow="-108" yWindow="-108" windowWidth="23256" windowHeight="12576" tabRatio="500" firstSheet="1" activeTab="1" xr2:uid="{00000000-000D-0000-FFFF-FFFF00000000}"/>
  </bookViews>
  <sheets>
    <sheet name="Лист2" sheetId="8" state="hidden" r:id="rId1"/>
    <sheet name="Бланк заказа" sheetId="9" r:id="rId2"/>
    <sheet name="Спецификация" sheetId="10" r:id="rId3"/>
  </sheets>
  <definedNames>
    <definedName name="курс_16">#REF!</definedName>
    <definedName name="скидка_1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0" l="1"/>
  <c r="C4" i="10"/>
  <c r="D35" i="8"/>
  <c r="D34" i="8"/>
  <c r="D33" i="8"/>
  <c r="D32" i="8"/>
  <c r="D31" i="8"/>
  <c r="C28" i="8"/>
  <c r="D27" i="8" s="1"/>
  <c r="D20" i="8"/>
  <c r="E20" i="8" s="1"/>
  <c r="E12" i="10" s="1"/>
  <c r="D19" i="8"/>
  <c r="E19" i="8" s="1"/>
  <c r="E11" i="10" s="1"/>
  <c r="D18" i="8"/>
  <c r="E18" i="8" s="1"/>
  <c r="E10" i="10" s="1"/>
  <c r="D17" i="8"/>
  <c r="E17" i="8" s="1"/>
  <c r="E9" i="10" s="1"/>
  <c r="D16" i="8"/>
  <c r="E16" i="8" s="1"/>
  <c r="E8" i="10" s="1"/>
  <c r="D25" i="8"/>
  <c r="E20" i="10" s="1"/>
  <c r="D24" i="8"/>
  <c r="E19" i="10" s="1"/>
  <c r="D23" i="8"/>
  <c r="E18" i="10" s="1"/>
  <c r="D22" i="8"/>
  <c r="E17" i="10" s="1"/>
  <c r="D21" i="8"/>
  <c r="E16" i="10" s="1"/>
  <c r="C20" i="10"/>
  <c r="C19" i="10"/>
  <c r="C18" i="10"/>
  <c r="C17" i="10"/>
  <c r="C16" i="10"/>
  <c r="D12" i="10"/>
  <c r="D11" i="10"/>
  <c r="D10" i="10"/>
  <c r="D9" i="10"/>
  <c r="D8" i="10"/>
  <c r="C12" i="10"/>
  <c r="C11" i="10"/>
  <c r="C10" i="10"/>
  <c r="C9" i="10"/>
  <c r="C8" i="10"/>
  <c r="E21" i="10" l="1"/>
  <c r="D36" i="8"/>
  <c r="E24" i="10" s="1"/>
  <c r="E13" i="10"/>
  <c r="E23" i="10" s="1"/>
  <c r="D28" i="8" l="1"/>
  <c r="D29" i="8" s="1"/>
  <c r="E26" i="10" s="1"/>
  <c r="E25" i="10"/>
</calcChain>
</file>

<file path=xl/sharedStrings.xml><?xml version="1.0" encoding="utf-8"?>
<sst xmlns="http://schemas.openxmlformats.org/spreadsheetml/2006/main" count="109" uniqueCount="57">
  <si>
    <t>Заказчик</t>
  </si>
  <si>
    <t xml:space="preserve">Вставка </t>
  </si>
  <si>
    <t>Дата принятия заказа</t>
  </si>
  <si>
    <t>Цвет профиля</t>
  </si>
  <si>
    <t>Серебро A00</t>
  </si>
  <si>
    <t>Латунь A21</t>
  </si>
  <si>
    <t>Черный мат. А26</t>
  </si>
  <si>
    <t>Черный браш А25</t>
  </si>
  <si>
    <t>Белый мат. А 11</t>
  </si>
  <si>
    <t>Инокса A04</t>
  </si>
  <si>
    <r>
      <t>Высота А</t>
    </r>
    <r>
      <rPr>
        <sz val="10"/>
        <rFont val="Times New Roman"/>
        <family val="1"/>
        <charset val="204"/>
      </rPr>
      <t>, мм</t>
    </r>
  </si>
  <si>
    <r>
      <t>Ширина В</t>
    </r>
    <r>
      <rPr>
        <sz val="10"/>
        <rFont val="Times New Roman"/>
        <family val="1"/>
        <charset val="204"/>
      </rPr>
      <t>, мм</t>
    </r>
  </si>
  <si>
    <r>
      <t>Расстояние Х</t>
    </r>
    <r>
      <rPr>
        <sz val="10"/>
        <rFont val="Times New Roman"/>
        <family val="1"/>
        <charset val="204"/>
      </rPr>
      <t>, мм</t>
    </r>
  </si>
  <si>
    <r>
      <t>Расстояние У</t>
    </r>
    <r>
      <rPr>
        <sz val="10"/>
        <rFont val="Times New Roman"/>
        <family val="1"/>
        <charset val="204"/>
      </rPr>
      <t>, мм</t>
    </r>
  </si>
  <si>
    <t>Тип профиля</t>
  </si>
  <si>
    <t>Количество петель</t>
  </si>
  <si>
    <r>
      <t>Количество рамок</t>
    </r>
    <r>
      <rPr>
        <sz val="10"/>
        <rFont val="Times New Roman"/>
        <family val="1"/>
        <charset val="204"/>
      </rPr>
      <t>..</t>
    </r>
  </si>
  <si>
    <t>MZ 01</t>
  </si>
  <si>
    <t>MZ 04</t>
  </si>
  <si>
    <t>MZ 07</t>
  </si>
  <si>
    <t>MZ 13</t>
  </si>
  <si>
    <t xml:space="preserve">Стекло осветленное </t>
  </si>
  <si>
    <t xml:space="preserve">Стекло графит </t>
  </si>
  <si>
    <t xml:space="preserve">Стекло бронза </t>
  </si>
  <si>
    <t xml:space="preserve">Стекло феникс графит </t>
  </si>
  <si>
    <t xml:space="preserve">Стекло феникс бронза </t>
  </si>
  <si>
    <t xml:space="preserve">Стекло Флутс </t>
  </si>
  <si>
    <t>Стекло прозрачное (зеленое)</t>
  </si>
  <si>
    <t>Левое</t>
  </si>
  <si>
    <t xml:space="preserve">Правое </t>
  </si>
  <si>
    <t>Вставка 4мм</t>
  </si>
  <si>
    <t>Бланк заказа фасадов из алюминевого профиля</t>
  </si>
  <si>
    <t>Фасад размер 1</t>
  </si>
  <si>
    <t>Фасад размер 2</t>
  </si>
  <si>
    <t>Фасад размер 3</t>
  </si>
  <si>
    <t>Фасад размер 4</t>
  </si>
  <si>
    <t>Фасад размер 5</t>
  </si>
  <si>
    <t>Сторона петления по лицевой</t>
  </si>
  <si>
    <t>Профиль раскрой</t>
  </si>
  <si>
    <t>Профиль</t>
  </si>
  <si>
    <t>Цвет</t>
  </si>
  <si>
    <t>Петли</t>
  </si>
  <si>
    <t>Уголок</t>
  </si>
  <si>
    <t>Уплотнитель</t>
  </si>
  <si>
    <t>Винты</t>
  </si>
  <si>
    <t>Наполнение</t>
  </si>
  <si>
    <t>MF 20</t>
  </si>
  <si>
    <t>MF 30</t>
  </si>
  <si>
    <t>Уплотнитель (метр)</t>
  </si>
  <si>
    <t>Спецификация</t>
  </si>
  <si>
    <t>ИТОГО</t>
  </si>
  <si>
    <t>Наименование</t>
  </si>
  <si>
    <t>Количество м/п</t>
  </si>
  <si>
    <t>Количество м2</t>
  </si>
  <si>
    <t>Винты 4x8</t>
  </si>
  <si>
    <t>Золото матовое</t>
  </si>
  <si>
    <t>Интехпром Гульназ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</si>
</sst>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sz val="24"/>
      <name val="Arial"/>
      <family val="2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4" fillId="0" borderId="0"/>
    <xf numFmtId="0" fontId="12" fillId="8" borderId="1" applyNumberFormat="0" applyAlignment="0" applyProtection="0"/>
    <xf numFmtId="0" fontId="13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17" fillId="0" borderId="0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2" xfId="0" applyFont="1" applyBorder="1"/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 wrapText="1"/>
    </xf>
    <xf numFmtId="0" fontId="23" fillId="0" borderId="0" xfId="0" applyFont="1"/>
    <xf numFmtId="1" fontId="23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8" fillId="0" borderId="0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25" fillId="0" borderId="2" xfId="0" applyNumberFormat="1" applyFont="1" applyBorder="1" applyAlignment="1">
      <alignment horizontal="center"/>
    </xf>
    <xf numFmtId="0" fontId="0" fillId="11" borderId="12" xfId="0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/>
    </xf>
    <xf numFmtId="164" fontId="23" fillId="11" borderId="14" xfId="0" applyNumberFormat="1" applyFont="1" applyFill="1" applyBorder="1" applyAlignment="1">
      <alignment horizontal="center"/>
    </xf>
    <xf numFmtId="164" fontId="26" fillId="11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18" fillId="0" borderId="0" xfId="0" applyNumberFormat="1" applyFont="1" applyBorder="1" applyAlignment="1">
      <alignment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14" fontId="18" fillId="0" borderId="21" xfId="0" applyNumberFormat="1" applyFont="1" applyBorder="1" applyAlignment="1">
      <alignment horizontal="center" vertical="center" wrapText="1"/>
    </xf>
  </cellXfs>
  <cellStyles count="22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Footnote 1" xfId="7" xr:uid="{00000000-0005-0000-0000-000006000000}"/>
    <cellStyle name="Good 1" xfId="8" xr:uid="{00000000-0005-0000-0000-000007000000}"/>
    <cellStyle name="Heading 1 1" xfId="9" xr:uid="{00000000-0005-0000-0000-000008000000}"/>
    <cellStyle name="Heading 2 1" xfId="10" xr:uid="{00000000-0005-0000-0000-000009000000}"/>
    <cellStyle name="Heading 3" xfId="11" xr:uid="{00000000-0005-0000-0000-00000A000000}"/>
    <cellStyle name="Hyperlink 1" xfId="12" xr:uid="{00000000-0005-0000-0000-00000B000000}"/>
    <cellStyle name="Neutral 1" xfId="13" xr:uid="{00000000-0005-0000-0000-00000C000000}"/>
    <cellStyle name="Normal 4" xfId="14" xr:uid="{00000000-0005-0000-0000-00000D000000}"/>
    <cellStyle name="Note 1" xfId="15" xr:uid="{00000000-0005-0000-0000-00000E000000}"/>
    <cellStyle name="Standard 2" xfId="16" xr:uid="{00000000-0005-0000-0000-00000F000000}"/>
    <cellStyle name="Standard 2 2" xfId="17" xr:uid="{00000000-0005-0000-0000-000010000000}"/>
    <cellStyle name="Status 1" xfId="18" xr:uid="{00000000-0005-0000-0000-000011000000}"/>
    <cellStyle name="Text 1" xfId="19" xr:uid="{00000000-0005-0000-0000-000012000000}"/>
    <cellStyle name="Warning 1" xfId="20" xr:uid="{00000000-0005-0000-0000-000013000000}"/>
    <cellStyle name="Обычный" xfId="0" builtinId="0"/>
    <cellStyle name="Обычный 2" xfId="21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E31937"/>
      <rgbColor rgb="00FFFFCC"/>
      <rgbColor rgb="00EFEFE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595959"/>
      <rgbColor rgb="00969696"/>
      <rgbColor rgb="00003366"/>
      <rgbColor rgb="00339966"/>
      <rgbColor rgb="00111111"/>
      <rgbColor rgb="00333300"/>
      <rgbColor rgb="00993300"/>
      <rgbColor rgb="00993366"/>
      <rgbColor rgb="0050505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100148</xdr:rowOff>
    </xdr:from>
    <xdr:ext cx="442814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BEC456-1CFC-4630-8E7A-0840E6CBB80D}"/>
            </a:ext>
          </a:extLst>
        </xdr:cNvPr>
        <xdr:cNvSpPr txBox="1"/>
      </xdr:nvSpPr>
      <xdr:spPr>
        <a:xfrm>
          <a:off x="0" y="2139963"/>
          <a:ext cx="4428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MZ0</a:t>
          </a:r>
          <a:endParaRPr lang="ru-RU" sz="11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8</xdr:col>
      <xdr:colOff>320040</xdr:colOff>
      <xdr:row>0</xdr:row>
      <xdr:rowOff>76200</xdr:rowOff>
    </xdr:from>
    <xdr:to>
      <xdr:col>10</xdr:col>
      <xdr:colOff>266700</xdr:colOff>
      <xdr:row>9</xdr:row>
      <xdr:rowOff>152400</xdr:rowOff>
    </xdr:to>
    <xdr:pic>
      <xdr:nvPicPr>
        <xdr:cNvPr id="1089" name="Рисунок 21">
          <a:extLst>
            <a:ext uri="{FF2B5EF4-FFF2-40B4-BE49-F238E27FC236}">
              <a16:creationId xmlns:a16="http://schemas.microsoft.com/office/drawing/2014/main" id="{2BD1AF07-CFAF-4865-8765-A37C2021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76200"/>
          <a:ext cx="1165860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6</xdr:row>
      <xdr:rowOff>22860</xdr:rowOff>
    </xdr:from>
    <xdr:to>
      <xdr:col>1</xdr:col>
      <xdr:colOff>1539240</xdr:colOff>
      <xdr:row>6</xdr:row>
      <xdr:rowOff>525780</xdr:rowOff>
    </xdr:to>
    <xdr:pic>
      <xdr:nvPicPr>
        <xdr:cNvPr id="2306" name="Рисунок 5">
          <a:extLst>
            <a:ext uri="{FF2B5EF4-FFF2-40B4-BE49-F238E27FC236}">
              <a16:creationId xmlns:a16="http://schemas.microsoft.com/office/drawing/2014/main" id="{F6537722-64EE-4EA6-B875-9262DAD1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1645920"/>
          <a:ext cx="7391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</xdr:colOff>
      <xdr:row>6</xdr:row>
      <xdr:rowOff>22860</xdr:rowOff>
    </xdr:from>
    <xdr:to>
      <xdr:col>3</xdr:col>
      <xdr:colOff>1248</xdr:colOff>
      <xdr:row>6</xdr:row>
      <xdr:rowOff>525780</xdr:rowOff>
    </xdr:to>
    <xdr:pic>
      <xdr:nvPicPr>
        <xdr:cNvPr id="2307" name="Рисунок 6">
          <a:extLst>
            <a:ext uri="{FF2B5EF4-FFF2-40B4-BE49-F238E27FC236}">
              <a16:creationId xmlns:a16="http://schemas.microsoft.com/office/drawing/2014/main" id="{AB4C5FB3-6C3A-4126-89DF-32152B6A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645920"/>
          <a:ext cx="7086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</xdr:colOff>
      <xdr:row>6</xdr:row>
      <xdr:rowOff>22860</xdr:rowOff>
    </xdr:from>
    <xdr:to>
      <xdr:col>3</xdr:col>
      <xdr:colOff>777240</xdr:colOff>
      <xdr:row>6</xdr:row>
      <xdr:rowOff>518160</xdr:rowOff>
    </xdr:to>
    <xdr:pic>
      <xdr:nvPicPr>
        <xdr:cNvPr id="2308" name="Рисунок 7">
          <a:extLst>
            <a:ext uri="{FF2B5EF4-FFF2-40B4-BE49-F238E27FC236}">
              <a16:creationId xmlns:a16="http://schemas.microsoft.com/office/drawing/2014/main" id="{45F3A559-75A4-45EB-9D13-33B1EA52A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720" y="164592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</xdr:colOff>
      <xdr:row>6</xdr:row>
      <xdr:rowOff>38100</xdr:rowOff>
    </xdr:from>
    <xdr:to>
      <xdr:col>5</xdr:col>
      <xdr:colOff>3153</xdr:colOff>
      <xdr:row>6</xdr:row>
      <xdr:rowOff>495300</xdr:rowOff>
    </xdr:to>
    <xdr:pic>
      <xdr:nvPicPr>
        <xdr:cNvPr id="2309" name="Рисунок 8">
          <a:extLst>
            <a:ext uri="{FF2B5EF4-FFF2-40B4-BE49-F238E27FC236}">
              <a16:creationId xmlns:a16="http://schemas.microsoft.com/office/drawing/2014/main" id="{0EA7FE1F-0DB1-4E99-BC66-0A7322E6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720" y="1661160"/>
          <a:ext cx="7391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</xdr:colOff>
      <xdr:row>6</xdr:row>
      <xdr:rowOff>7620</xdr:rowOff>
    </xdr:from>
    <xdr:to>
      <xdr:col>6</xdr:col>
      <xdr:colOff>3153</xdr:colOff>
      <xdr:row>6</xdr:row>
      <xdr:rowOff>525780</xdr:rowOff>
    </xdr:to>
    <xdr:pic>
      <xdr:nvPicPr>
        <xdr:cNvPr id="2310" name="Рисунок 9">
          <a:extLst>
            <a:ext uri="{FF2B5EF4-FFF2-40B4-BE49-F238E27FC236}">
              <a16:creationId xmlns:a16="http://schemas.microsoft.com/office/drawing/2014/main" id="{30D65298-63B3-482E-9C8F-4A2B1B17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1630680"/>
          <a:ext cx="7696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</xdr:colOff>
      <xdr:row>6</xdr:row>
      <xdr:rowOff>15240</xdr:rowOff>
    </xdr:from>
    <xdr:to>
      <xdr:col>7</xdr:col>
      <xdr:colOff>0</xdr:colOff>
      <xdr:row>6</xdr:row>
      <xdr:rowOff>502920</xdr:rowOff>
    </xdr:to>
    <xdr:pic>
      <xdr:nvPicPr>
        <xdr:cNvPr id="2311" name="Рисунок 11">
          <a:extLst>
            <a:ext uri="{FF2B5EF4-FFF2-40B4-BE49-F238E27FC236}">
              <a16:creationId xmlns:a16="http://schemas.microsoft.com/office/drawing/2014/main" id="{78B2FA93-41DB-4FC2-84DB-78497E75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163830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756745</xdr:colOff>
      <xdr:row>5</xdr:row>
      <xdr:rowOff>120868</xdr:rowOff>
    </xdr:from>
    <xdr:ext cx="546175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C718796-36C8-4784-8E62-B30F234FFA4B}"/>
            </a:ext>
          </a:extLst>
        </xdr:cNvPr>
        <xdr:cNvSpPr txBox="1"/>
      </xdr:nvSpPr>
      <xdr:spPr>
        <a:xfrm>
          <a:off x="993228" y="1576551"/>
          <a:ext cx="546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MZ</a:t>
          </a:r>
          <a:r>
            <a:rPr lang="en-US" sz="1100" baseline="0"/>
            <a:t> 01</a:t>
          </a:r>
          <a:endParaRPr lang="ru-RU" sz="1100"/>
        </a:p>
      </xdr:txBody>
    </xdr:sp>
    <xdr:clientData/>
  </xdr:oneCellAnchor>
  <xdr:oneCellAnchor>
    <xdr:from>
      <xdr:col>1</xdr:col>
      <xdr:colOff>1555531</xdr:colOff>
      <xdr:row>5</xdr:row>
      <xdr:rowOff>115613</xdr:rowOff>
    </xdr:from>
    <xdr:ext cx="54617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B45522-46FB-4C82-AF14-E90345CA0E87}"/>
            </a:ext>
          </a:extLst>
        </xdr:cNvPr>
        <xdr:cNvSpPr txBox="1"/>
      </xdr:nvSpPr>
      <xdr:spPr>
        <a:xfrm>
          <a:off x="1792014" y="1571296"/>
          <a:ext cx="546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MZ 04</a:t>
          </a:r>
          <a:endParaRPr lang="ru-RU" sz="1100"/>
        </a:p>
      </xdr:txBody>
    </xdr:sp>
    <xdr:clientData/>
  </xdr:oneCellAnchor>
  <xdr:oneCellAnchor>
    <xdr:from>
      <xdr:col>2</xdr:col>
      <xdr:colOff>783020</xdr:colOff>
      <xdr:row>5</xdr:row>
      <xdr:rowOff>126124</xdr:rowOff>
    </xdr:from>
    <xdr:ext cx="546175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AF846F8-87A3-4F3C-B81E-66D7E2796697}"/>
            </a:ext>
          </a:extLst>
        </xdr:cNvPr>
        <xdr:cNvSpPr txBox="1"/>
      </xdr:nvSpPr>
      <xdr:spPr>
        <a:xfrm>
          <a:off x="2606565" y="1581807"/>
          <a:ext cx="546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MZ 07</a:t>
          </a:r>
          <a:endParaRPr lang="ru-RU" sz="1100"/>
        </a:p>
      </xdr:txBody>
    </xdr:sp>
    <xdr:clientData/>
  </xdr:oneCellAnchor>
  <xdr:oneCellAnchor>
    <xdr:from>
      <xdr:col>3</xdr:col>
      <xdr:colOff>772510</xdr:colOff>
      <xdr:row>5</xdr:row>
      <xdr:rowOff>126125</xdr:rowOff>
    </xdr:from>
    <xdr:ext cx="546175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5A188D4-6B37-40E4-B836-B4B21ECAB224}"/>
            </a:ext>
          </a:extLst>
        </xdr:cNvPr>
        <xdr:cNvSpPr txBox="1"/>
      </xdr:nvSpPr>
      <xdr:spPr>
        <a:xfrm>
          <a:off x="3394841" y="1581808"/>
          <a:ext cx="546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MZ 13</a:t>
          </a:r>
          <a:endParaRPr lang="ru-RU" sz="1100"/>
        </a:p>
      </xdr:txBody>
    </xdr:sp>
    <xdr:clientData/>
  </xdr:oneCellAnchor>
  <xdr:oneCellAnchor>
    <xdr:from>
      <xdr:col>4</xdr:col>
      <xdr:colOff>767255</xdr:colOff>
      <xdr:row>5</xdr:row>
      <xdr:rowOff>120869</xdr:rowOff>
    </xdr:from>
    <xdr:ext cx="544957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1C1D3FD-A58F-40FB-BE64-0E24C3E14452}"/>
            </a:ext>
          </a:extLst>
        </xdr:cNvPr>
        <xdr:cNvSpPr txBox="1"/>
      </xdr:nvSpPr>
      <xdr:spPr>
        <a:xfrm>
          <a:off x="4198883" y="1576552"/>
          <a:ext cx="544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MF 20</a:t>
          </a:r>
          <a:endParaRPr lang="ru-RU" sz="1100"/>
        </a:p>
      </xdr:txBody>
    </xdr:sp>
    <xdr:clientData/>
  </xdr:oneCellAnchor>
  <xdr:oneCellAnchor>
    <xdr:from>
      <xdr:col>5</xdr:col>
      <xdr:colOff>783021</xdr:colOff>
      <xdr:row>5</xdr:row>
      <xdr:rowOff>131379</xdr:rowOff>
    </xdr:from>
    <xdr:ext cx="544957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63BBBE6-ECCF-4577-9E19-59CEAE4D458D}"/>
            </a:ext>
          </a:extLst>
        </xdr:cNvPr>
        <xdr:cNvSpPr txBox="1"/>
      </xdr:nvSpPr>
      <xdr:spPr>
        <a:xfrm>
          <a:off x="5023945" y="1587062"/>
          <a:ext cx="544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MF 30</a:t>
          </a:r>
          <a:endParaRPr lang="ru-RU" sz="1100"/>
        </a:p>
      </xdr:txBody>
    </xdr:sp>
    <xdr:clientData/>
  </xdr:oneCellAnchor>
  <xdr:twoCellAnchor editAs="oneCell">
    <xdr:from>
      <xdr:col>0</xdr:col>
      <xdr:colOff>236220</xdr:colOff>
      <xdr:row>21</xdr:row>
      <xdr:rowOff>0</xdr:rowOff>
    </xdr:from>
    <xdr:to>
      <xdr:col>2</xdr:col>
      <xdr:colOff>746760</xdr:colOff>
      <xdr:row>35</xdr:row>
      <xdr:rowOff>83819</xdr:rowOff>
    </xdr:to>
    <xdr:pic>
      <xdr:nvPicPr>
        <xdr:cNvPr id="2318" name="Рисунок 21">
          <a:extLst>
            <a:ext uri="{FF2B5EF4-FFF2-40B4-BE49-F238E27FC236}">
              <a16:creationId xmlns:a16="http://schemas.microsoft.com/office/drawing/2014/main" id="{EB427809-53D3-4390-BFBA-53F0B130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454140"/>
          <a:ext cx="233172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opLeftCell="A19" zoomScale="130" zoomScaleNormal="130" zoomScaleSheetLayoutView="115" workbookViewId="0">
      <selection activeCell="G13" sqref="G12:G13"/>
    </sheetView>
  </sheetViews>
  <sheetFormatPr defaultRowHeight="13.2" x14ac:dyDescent="0.25"/>
  <cols>
    <col min="2" max="2" width="16.109375" customWidth="1"/>
    <col min="3" max="3" width="25.6640625" customWidth="1"/>
    <col min="5" max="5" width="14.5546875" customWidth="1"/>
  </cols>
  <sheetData>
    <row r="1" spans="2:7" x14ac:dyDescent="0.25">
      <c r="B1" t="s">
        <v>17</v>
      </c>
      <c r="C1" t="s">
        <v>27</v>
      </c>
      <c r="E1" t="s">
        <v>4</v>
      </c>
      <c r="G1">
        <v>2</v>
      </c>
    </row>
    <row r="2" spans="2:7" x14ac:dyDescent="0.25">
      <c r="B2" t="s">
        <v>18</v>
      </c>
      <c r="C2" t="s">
        <v>21</v>
      </c>
      <c r="E2" t="s">
        <v>5</v>
      </c>
      <c r="G2">
        <v>3</v>
      </c>
    </row>
    <row r="3" spans="2:7" x14ac:dyDescent="0.25">
      <c r="B3" t="s">
        <v>19</v>
      </c>
      <c r="C3" t="s">
        <v>22</v>
      </c>
      <c r="E3" t="s">
        <v>6</v>
      </c>
      <c r="G3">
        <v>4</v>
      </c>
    </row>
    <row r="4" spans="2:7" x14ac:dyDescent="0.25">
      <c r="B4" t="s">
        <v>20</v>
      </c>
      <c r="C4" t="s">
        <v>23</v>
      </c>
      <c r="E4" t="s">
        <v>7</v>
      </c>
      <c r="G4">
        <v>5</v>
      </c>
    </row>
    <row r="5" spans="2:7" x14ac:dyDescent="0.25">
      <c r="B5" t="s">
        <v>46</v>
      </c>
      <c r="C5" t="s">
        <v>24</v>
      </c>
      <c r="E5" t="s">
        <v>8</v>
      </c>
    </row>
    <row r="6" spans="2:7" x14ac:dyDescent="0.25">
      <c r="B6" t="s">
        <v>47</v>
      </c>
      <c r="C6" t="s">
        <v>25</v>
      </c>
      <c r="E6" t="s">
        <v>9</v>
      </c>
    </row>
    <row r="7" spans="2:7" x14ac:dyDescent="0.25">
      <c r="C7" t="s">
        <v>26</v>
      </c>
      <c r="E7" t="s">
        <v>55</v>
      </c>
    </row>
    <row r="10" spans="2:7" x14ac:dyDescent="0.25">
      <c r="B10" t="s">
        <v>29</v>
      </c>
    </row>
    <row r="11" spans="2:7" x14ac:dyDescent="0.25">
      <c r="B11" t="s">
        <v>28</v>
      </c>
    </row>
    <row r="14" spans="2:7" x14ac:dyDescent="0.25">
      <c r="B14" t="s">
        <v>38</v>
      </c>
    </row>
    <row r="16" spans="2:7" x14ac:dyDescent="0.25">
      <c r="B16" t="s">
        <v>39</v>
      </c>
      <c r="C16" t="s">
        <v>32</v>
      </c>
      <c r="D16">
        <f>('Бланк заказа'!C13+'Бланк заказа'!C14)*2*1.2*'Бланк заказа'!C19</f>
        <v>13276.8</v>
      </c>
      <c r="E16">
        <f>D16/1000</f>
        <v>13.2768</v>
      </c>
    </row>
    <row r="17" spans="2:5" x14ac:dyDescent="0.25">
      <c r="C17" t="s">
        <v>33</v>
      </c>
      <c r="D17">
        <f>('Бланк заказа'!D13+'Бланк заказа'!D14)*2*1.2*'Бланк заказа'!D19</f>
        <v>0</v>
      </c>
      <c r="E17">
        <f t="shared" ref="E17:E20" si="0">D17/1000</f>
        <v>0</v>
      </c>
    </row>
    <row r="18" spans="2:5" x14ac:dyDescent="0.25">
      <c r="C18" t="s">
        <v>34</v>
      </c>
      <c r="D18">
        <f>('Бланк заказа'!E13+'Бланк заказа'!E14)*2*1.2*'Бланк заказа'!E19</f>
        <v>0</v>
      </c>
      <c r="E18">
        <f t="shared" si="0"/>
        <v>0</v>
      </c>
    </row>
    <row r="19" spans="2:5" x14ac:dyDescent="0.25">
      <c r="C19" t="s">
        <v>35</v>
      </c>
      <c r="D19">
        <f>('Бланк заказа'!F13+'Бланк заказа'!F14)*2*1.2*'Бланк заказа'!F19</f>
        <v>0</v>
      </c>
      <c r="E19">
        <f t="shared" si="0"/>
        <v>0</v>
      </c>
    </row>
    <row r="20" spans="2:5" x14ac:dyDescent="0.25">
      <c r="C20" t="s">
        <v>36</v>
      </c>
      <c r="D20">
        <f>('Бланк заказа'!G13+'Бланк заказа'!G14)*2*1.2*'Бланк заказа'!G19</f>
        <v>0</v>
      </c>
      <c r="E20">
        <f t="shared" si="0"/>
        <v>0</v>
      </c>
    </row>
    <row r="21" spans="2:5" x14ac:dyDescent="0.25">
      <c r="B21" t="s">
        <v>45</v>
      </c>
      <c r="C21" t="s">
        <v>32</v>
      </c>
      <c r="D21">
        <f>'Бланк заказа'!C13*'Бланк заказа'!C14*1.2*'Бланк заказа'!C19/1000000</f>
        <v>2.0082815999999997</v>
      </c>
    </row>
    <row r="22" spans="2:5" x14ac:dyDescent="0.25">
      <c r="C22" t="s">
        <v>33</v>
      </c>
      <c r="D22">
        <f>'Бланк заказа'!D13*'Бланк заказа'!D14*1.2*'Бланк заказа'!C19/1000000</f>
        <v>0</v>
      </c>
    </row>
    <row r="23" spans="2:5" x14ac:dyDescent="0.25">
      <c r="C23" t="s">
        <v>34</v>
      </c>
      <c r="D23">
        <f>'Бланк заказа'!E13*'Бланк заказа'!C14*1.2*'Бланк заказа'!E19/1000000</f>
        <v>0</v>
      </c>
    </row>
    <row r="24" spans="2:5" x14ac:dyDescent="0.25">
      <c r="C24" t="s">
        <v>35</v>
      </c>
      <c r="D24">
        <f>'Бланк заказа'!F13*'Бланк заказа'!F14*1.2*'Бланк заказа'!E19/1000000</f>
        <v>0</v>
      </c>
    </row>
    <row r="25" spans="2:5" x14ac:dyDescent="0.25">
      <c r="C25" t="s">
        <v>36</v>
      </c>
      <c r="D25">
        <f>'Бланк заказа'!G13*'Бланк заказа'!G14*1.2*'Бланк заказа'!E19/1000000</f>
        <v>0</v>
      </c>
    </row>
    <row r="26" spans="2:5" x14ac:dyDescent="0.25">
      <c r="B26" t="s">
        <v>43</v>
      </c>
    </row>
    <row r="27" spans="2:5" x14ac:dyDescent="0.25">
      <c r="B27" t="s">
        <v>41</v>
      </c>
      <c r="D27">
        <f>'Бланк заказа'!C15+'Бланк заказа'!D15+'Бланк заказа'!E15+'Бланк заказа'!F15+'Бланк заказа'!G15*Лист2!C28</f>
        <v>2</v>
      </c>
    </row>
    <row r="28" spans="2:5" x14ac:dyDescent="0.25">
      <c r="B28" t="s">
        <v>42</v>
      </c>
      <c r="C28">
        <f>'Бланк заказа'!C19+'Бланк заказа'!D19+'Бланк заказа'!E19+'Бланк заказа'!F19+'Бланк заказа'!G19</f>
        <v>4</v>
      </c>
      <c r="D28">
        <f>D36*4</f>
        <v>32</v>
      </c>
    </row>
    <row r="29" spans="2:5" x14ac:dyDescent="0.25">
      <c r="B29" t="s">
        <v>44</v>
      </c>
      <c r="D29">
        <f>D28*2</f>
        <v>64</v>
      </c>
    </row>
    <row r="31" spans="2:5" x14ac:dyDescent="0.25">
      <c r="B31" t="s">
        <v>41</v>
      </c>
      <c r="C31" t="s">
        <v>32</v>
      </c>
      <c r="D31">
        <f>'Бланк заказа'!C15*'Бланк заказа'!C19</f>
        <v>8</v>
      </c>
    </row>
    <row r="32" spans="2:5" x14ac:dyDescent="0.25">
      <c r="C32" t="s">
        <v>33</v>
      </c>
      <c r="D32">
        <f>'Бланк заказа'!D15*'Бланк заказа'!D19</f>
        <v>0</v>
      </c>
    </row>
    <row r="33" spans="3:4" x14ac:dyDescent="0.25">
      <c r="C33" t="s">
        <v>34</v>
      </c>
      <c r="D33">
        <f>'Бланк заказа'!E15*'Бланк заказа'!E19</f>
        <v>0</v>
      </c>
    </row>
    <row r="34" spans="3:4" x14ac:dyDescent="0.25">
      <c r="C34" t="s">
        <v>35</v>
      </c>
      <c r="D34">
        <f>'Бланк заказа'!F15*'Бланк заказа'!F19</f>
        <v>0</v>
      </c>
    </row>
    <row r="35" spans="3:4" x14ac:dyDescent="0.25">
      <c r="C35" t="s">
        <v>36</v>
      </c>
      <c r="D35">
        <f>'Бланк заказа'!G15*'Бланк заказа'!G19</f>
        <v>0</v>
      </c>
    </row>
    <row r="36" spans="3:4" x14ac:dyDescent="0.25">
      <c r="D36" s="34">
        <f>SUM(D31:D35)</f>
        <v>8</v>
      </c>
    </row>
  </sheetData>
  <sheetProtection algorithmName="SHA-512" hashValue="9uuSehiBObie+7b8zAXis5NmN6xQjnMekVApvcB/JJyoK2Qkxkj6zuHyXUEJH7TIBbgTTSEWB0IRXrH8xzLbOA==" saltValue="avSj8pHPaGgYTlSEnVbrJ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zoomScale="145" zoomScaleNormal="145" workbookViewId="0">
      <selection activeCell="N28" sqref="N28"/>
    </sheetView>
  </sheetViews>
  <sheetFormatPr defaultRowHeight="13.2" x14ac:dyDescent="0.25"/>
  <cols>
    <col min="1" max="1" width="3.44140625" customWidth="1"/>
    <col min="2" max="2" width="23.109375" customWidth="1"/>
    <col min="3" max="3" width="11.6640625" style="45" customWidth="1"/>
    <col min="4" max="7" width="11.6640625" style="1" customWidth="1"/>
  </cols>
  <sheetData>
    <row r="1" spans="1:9" ht="34.950000000000003" customHeight="1" x14ac:dyDescent="0.4">
      <c r="B1" s="51" t="s">
        <v>31</v>
      </c>
      <c r="C1" s="51"/>
      <c r="D1" s="51"/>
      <c r="E1" s="51"/>
      <c r="F1" s="51"/>
      <c r="G1" s="51"/>
    </row>
    <row r="2" spans="1:9" ht="13.8" thickBot="1" x14ac:dyDescent="0.3"/>
    <row r="3" spans="1:9" ht="24" customHeight="1" x14ac:dyDescent="0.25">
      <c r="B3" s="48" t="s">
        <v>0</v>
      </c>
      <c r="C3" s="49" t="s">
        <v>56</v>
      </c>
      <c r="D3" s="37"/>
      <c r="E3" s="37"/>
      <c r="F3" s="37"/>
      <c r="G3" s="37"/>
      <c r="H3" s="3"/>
    </row>
    <row r="4" spans="1:9" ht="28.95" customHeight="1" thickBot="1" x14ac:dyDescent="0.3">
      <c r="B4" s="50" t="s">
        <v>2</v>
      </c>
      <c r="C4" s="71">
        <v>45962</v>
      </c>
      <c r="D4" s="46"/>
      <c r="E4" s="46"/>
      <c r="F4" s="46"/>
      <c r="G4" s="46"/>
    </row>
    <row r="5" spans="1:9" x14ac:dyDescent="0.25">
      <c r="B5" s="4"/>
      <c r="C5" s="6"/>
      <c r="D5" s="7"/>
      <c r="E5" s="7"/>
    </row>
    <row r="6" spans="1:9" x14ac:dyDescent="0.25">
      <c r="B6" s="4"/>
      <c r="C6" s="6"/>
      <c r="D6" s="7"/>
      <c r="E6" s="7"/>
      <c r="I6" s="3"/>
    </row>
    <row r="7" spans="1:9" ht="42" customHeight="1" x14ac:dyDescent="0.25">
      <c r="B7" s="11"/>
      <c r="C7" s="12"/>
      <c r="D7" s="13"/>
      <c r="E7" s="13"/>
      <c r="F7" s="2"/>
      <c r="G7" s="2"/>
    </row>
    <row r="8" spans="1:9" ht="13.8" thickBot="1" x14ac:dyDescent="0.3">
      <c r="B8" s="4"/>
      <c r="C8" s="7"/>
    </row>
    <row r="9" spans="1:9" ht="13.8" thickBot="1" x14ac:dyDescent="0.3">
      <c r="A9" s="3"/>
      <c r="B9" s="5"/>
      <c r="C9" s="20" t="s">
        <v>32</v>
      </c>
      <c r="D9" s="20" t="s">
        <v>33</v>
      </c>
      <c r="E9" s="20" t="s">
        <v>34</v>
      </c>
      <c r="F9" s="20" t="s">
        <v>35</v>
      </c>
      <c r="G9" s="23" t="s">
        <v>36</v>
      </c>
    </row>
    <row r="10" spans="1:9" ht="13.8" thickBot="1" x14ac:dyDescent="0.3">
      <c r="A10" s="3"/>
      <c r="B10" s="19" t="s">
        <v>14</v>
      </c>
      <c r="C10" s="22" t="s">
        <v>47</v>
      </c>
      <c r="D10" s="22"/>
      <c r="E10" s="22"/>
      <c r="F10" s="22"/>
      <c r="G10" s="24"/>
    </row>
    <row r="11" spans="1:9" ht="27.6" customHeight="1" thickBot="1" x14ac:dyDescent="0.3">
      <c r="B11" s="10" t="s">
        <v>3</v>
      </c>
      <c r="C11" s="16" t="s">
        <v>5</v>
      </c>
      <c r="D11" s="16"/>
      <c r="E11" s="16"/>
      <c r="F11" s="16"/>
      <c r="G11" s="16"/>
    </row>
    <row r="12" spans="1:9" ht="38.4" customHeight="1" thickBot="1" x14ac:dyDescent="0.3">
      <c r="B12" s="10" t="s">
        <v>1</v>
      </c>
      <c r="C12" s="16" t="s">
        <v>23</v>
      </c>
      <c r="D12" s="16"/>
      <c r="E12" s="16"/>
      <c r="F12" s="16"/>
      <c r="G12" s="16"/>
    </row>
    <row r="13" spans="1:9" ht="29.4" customHeight="1" thickBot="1" x14ac:dyDescent="0.3">
      <c r="B13" s="10" t="s">
        <v>10</v>
      </c>
      <c r="C13" s="14">
        <v>936</v>
      </c>
      <c r="D13" s="14"/>
      <c r="E13" s="14"/>
      <c r="F13" s="14"/>
      <c r="G13" s="14"/>
    </row>
    <row r="14" spans="1:9" ht="24.6" customHeight="1" thickBot="1" x14ac:dyDescent="0.3">
      <c r="B14" s="10" t="s">
        <v>11</v>
      </c>
      <c r="C14" s="14">
        <v>447</v>
      </c>
      <c r="D14" s="14"/>
      <c r="E14" s="14"/>
      <c r="F14" s="14"/>
      <c r="G14" s="14"/>
    </row>
    <row r="15" spans="1:9" ht="24.6" customHeight="1" thickBot="1" x14ac:dyDescent="0.3">
      <c r="B15" s="9" t="s">
        <v>15</v>
      </c>
      <c r="C15" s="8">
        <v>2</v>
      </c>
      <c r="D15" s="8"/>
      <c r="E15" s="8"/>
      <c r="F15" s="8"/>
      <c r="G15" s="8"/>
    </row>
    <row r="16" spans="1:9" ht="24.6" customHeight="1" thickBot="1" x14ac:dyDescent="0.3">
      <c r="B16" s="10" t="s">
        <v>12</v>
      </c>
      <c r="C16" s="14"/>
      <c r="D16" s="14"/>
      <c r="E16" s="14"/>
      <c r="F16" s="14"/>
      <c r="G16" s="14"/>
    </row>
    <row r="17" spans="2:7" ht="24" customHeight="1" thickBot="1" x14ac:dyDescent="0.3">
      <c r="B17" s="10" t="s">
        <v>13</v>
      </c>
      <c r="C17" s="14"/>
      <c r="D17" s="14"/>
      <c r="E17" s="14"/>
      <c r="F17" s="14"/>
      <c r="G17" s="14"/>
    </row>
    <row r="18" spans="2:7" ht="24" customHeight="1" thickBot="1" x14ac:dyDescent="0.3">
      <c r="B18" s="17" t="s">
        <v>37</v>
      </c>
      <c r="C18" s="14" t="s">
        <v>28</v>
      </c>
      <c r="D18" s="14"/>
      <c r="E18" s="14"/>
      <c r="F18" s="14"/>
      <c r="G18" s="14"/>
    </row>
    <row r="19" spans="2:7" ht="38.4" customHeight="1" thickBot="1" x14ac:dyDescent="0.3">
      <c r="B19" s="10" t="s">
        <v>16</v>
      </c>
      <c r="C19" s="14">
        <v>4</v>
      </c>
      <c r="D19" s="14"/>
      <c r="E19" s="14"/>
      <c r="F19" s="14"/>
      <c r="G19" s="14"/>
    </row>
    <row r="22" spans="2:7" ht="23.4" customHeight="1" x14ac:dyDescent="0.25">
      <c r="D22" s="52" t="s">
        <v>30</v>
      </c>
      <c r="E22" s="52"/>
      <c r="F22" s="52"/>
      <c r="G22" s="52"/>
    </row>
    <row r="23" spans="2:7" ht="30.6" x14ac:dyDescent="0.25">
      <c r="D23" s="15" t="s">
        <v>27</v>
      </c>
      <c r="E23" s="15" t="s">
        <v>22</v>
      </c>
      <c r="F23" s="15" t="s">
        <v>24</v>
      </c>
      <c r="G23" s="15" t="s">
        <v>26</v>
      </c>
    </row>
    <row r="24" spans="2:7" ht="20.399999999999999" x14ac:dyDescent="0.25">
      <c r="D24" s="15" t="s">
        <v>21</v>
      </c>
      <c r="E24" s="15" t="s">
        <v>23</v>
      </c>
      <c r="F24" s="15" t="s">
        <v>25</v>
      </c>
      <c r="G24" s="15"/>
    </row>
    <row r="27" spans="2:7" ht="24.6" customHeight="1" x14ac:dyDescent="0.25">
      <c r="D27" s="53" t="s">
        <v>3</v>
      </c>
      <c r="E27" s="53"/>
      <c r="F27" s="53"/>
      <c r="G27" s="53"/>
    </row>
    <row r="28" spans="2:7" ht="20.399999999999999" x14ac:dyDescent="0.25">
      <c r="D28" s="15" t="s">
        <v>4</v>
      </c>
      <c r="E28" s="15" t="s">
        <v>6</v>
      </c>
      <c r="F28" s="15" t="s">
        <v>8</v>
      </c>
      <c r="G28" s="15"/>
    </row>
    <row r="29" spans="2:7" ht="20.399999999999999" x14ac:dyDescent="0.25">
      <c r="D29" s="15" t="s">
        <v>5</v>
      </c>
      <c r="E29" s="15" t="s">
        <v>7</v>
      </c>
      <c r="F29" s="15" t="s">
        <v>9</v>
      </c>
      <c r="G29" s="15"/>
    </row>
  </sheetData>
  <mergeCells count="3">
    <mergeCell ref="B1:G1"/>
    <mergeCell ref="D22:G22"/>
    <mergeCell ref="D27:G27"/>
  </mergeCells>
  <phoneticPr fontId="19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Лист2!$E$1:$E$6</xm:f>
          </x14:formula1>
          <xm:sqref>D11:G11</xm:sqref>
        </x14:dataValidation>
        <x14:dataValidation type="list" allowBlank="1" showInputMessage="1" showErrorMessage="1" xr:uid="{00000000-0002-0000-0100-000002000000}">
          <x14:formula1>
            <xm:f>Лист2!$C$1:$C$7</xm:f>
          </x14:formula1>
          <xm:sqref>C12:G12</xm:sqref>
        </x14:dataValidation>
        <x14:dataValidation type="list" allowBlank="1" showInputMessage="1" showErrorMessage="1" xr:uid="{00000000-0002-0000-0100-000003000000}">
          <x14:formula1>
            <xm:f>Лист2!$G$1:$G$4</xm:f>
          </x14:formula1>
          <xm:sqref>C15:G15</xm:sqref>
        </x14:dataValidation>
        <x14:dataValidation type="list" allowBlank="1" showInputMessage="1" showErrorMessage="1" xr:uid="{F374633A-A582-4400-A08B-1E73DBABC9F9}">
          <x14:formula1>
            <xm:f>Лист2!$B$1:$B$6</xm:f>
          </x14:formula1>
          <xm:sqref>C10:G10</xm:sqref>
        </x14:dataValidation>
        <x14:dataValidation type="list" allowBlank="1" showInputMessage="1" showErrorMessage="1" xr:uid="{E152E6D6-9563-4074-8AEA-9933903313BE}">
          <x14:formula1>
            <xm:f>Лист2!$B$10:$B$11</xm:f>
          </x14:formula1>
          <xm:sqref>C18:G18</xm:sqref>
        </x14:dataValidation>
        <x14:dataValidation type="list" allowBlank="1" showInputMessage="1" showErrorMessage="1" xr:uid="{55A9AB8B-30FE-41E5-8814-70A1CD5EEC1B}">
          <x14:formula1>
            <xm:f>Лист2!$E$1:$E$7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6"/>
  <sheetViews>
    <sheetView workbookViewId="0">
      <selection activeCell="K12" sqref="K12"/>
    </sheetView>
  </sheetViews>
  <sheetFormatPr defaultRowHeight="13.2" x14ac:dyDescent="0.25"/>
  <cols>
    <col min="1" max="1" width="20.44140625" customWidth="1"/>
    <col min="2" max="2" width="16.109375" customWidth="1"/>
    <col min="3" max="3" width="18.44140625" customWidth="1"/>
    <col min="4" max="4" width="16.21875" customWidth="1"/>
    <col min="5" max="5" width="17" customWidth="1"/>
  </cols>
  <sheetData>
    <row r="2" spans="1:5" ht="30" x14ac:dyDescent="0.5">
      <c r="B2" s="69" t="s">
        <v>49</v>
      </c>
      <c r="C2" s="69"/>
      <c r="D2" s="69"/>
    </row>
    <row r="3" spans="1:5" ht="13.8" thickBot="1" x14ac:dyDescent="0.3"/>
    <row r="4" spans="1:5" ht="24" customHeight="1" thickBot="1" x14ac:dyDescent="0.3">
      <c r="B4" s="38" t="s">
        <v>0</v>
      </c>
      <c r="C4" s="21" t="str">
        <f>'Бланк заказа'!C3</f>
        <v>Интехпром Гульназ</v>
      </c>
      <c r="D4" s="37"/>
      <c r="E4" s="37"/>
    </row>
    <row r="5" spans="1:5" ht="28.95" customHeight="1" thickBot="1" x14ac:dyDescent="0.3">
      <c r="B5" s="38" t="s">
        <v>2</v>
      </c>
      <c r="C5" s="47">
        <f>'Бланк заказа'!C4</f>
        <v>45962</v>
      </c>
      <c r="D5" s="46"/>
      <c r="E5" s="3"/>
    </row>
    <row r="7" spans="1:5" ht="22.8" customHeight="1" x14ac:dyDescent="0.25">
      <c r="A7" s="3"/>
      <c r="B7" s="3"/>
      <c r="C7" s="31" t="s">
        <v>51</v>
      </c>
      <c r="D7" s="32" t="s">
        <v>40</v>
      </c>
      <c r="E7" s="32" t="s">
        <v>52</v>
      </c>
    </row>
    <row r="8" spans="1:5" x14ac:dyDescent="0.25">
      <c r="A8" s="60" t="s">
        <v>39</v>
      </c>
      <c r="B8" s="27" t="s">
        <v>32</v>
      </c>
      <c r="C8" s="18" t="str">
        <f>'Бланк заказа'!C10</f>
        <v>MF 30</v>
      </c>
      <c r="D8" s="18" t="str">
        <f>'Бланк заказа'!C11</f>
        <v>Латунь A21</v>
      </c>
      <c r="E8" s="28">
        <f>Лист2!E16</f>
        <v>13.2768</v>
      </c>
    </row>
    <row r="9" spans="1:5" x14ac:dyDescent="0.25">
      <c r="A9" s="60"/>
      <c r="B9" s="27" t="s">
        <v>33</v>
      </c>
      <c r="C9" s="18">
        <f>'Бланк заказа'!D10</f>
        <v>0</v>
      </c>
      <c r="D9" s="18">
        <f>'Бланк заказа'!D11</f>
        <v>0</v>
      </c>
      <c r="E9" s="28">
        <f>Лист2!E17</f>
        <v>0</v>
      </c>
    </row>
    <row r="10" spans="1:5" x14ac:dyDescent="0.25">
      <c r="A10" s="60"/>
      <c r="B10" s="27" t="s">
        <v>34</v>
      </c>
      <c r="C10" s="18">
        <f>'Бланк заказа'!E10</f>
        <v>0</v>
      </c>
      <c r="D10" s="18">
        <f>'Бланк заказа'!E11</f>
        <v>0</v>
      </c>
      <c r="E10" s="28">
        <f>Лист2!E18</f>
        <v>0</v>
      </c>
    </row>
    <row r="11" spans="1:5" x14ac:dyDescent="0.25">
      <c r="A11" s="60"/>
      <c r="B11" s="27" t="s">
        <v>35</v>
      </c>
      <c r="C11" s="18">
        <f>'Бланк заказа'!F10</f>
        <v>0</v>
      </c>
      <c r="D11" s="18">
        <f>'Бланк заказа'!F11</f>
        <v>0</v>
      </c>
      <c r="E11" s="28">
        <f>Лист2!E19</f>
        <v>0</v>
      </c>
    </row>
    <row r="12" spans="1:5" x14ac:dyDescent="0.25">
      <c r="A12" s="60"/>
      <c r="B12" s="27" t="s">
        <v>36</v>
      </c>
      <c r="C12" s="18">
        <f>'Бланк заказа'!G10</f>
        <v>0</v>
      </c>
      <c r="D12" s="18">
        <f>'Бланк заказа'!G11</f>
        <v>0</v>
      </c>
      <c r="E12" s="28">
        <f>Лист2!E20</f>
        <v>0</v>
      </c>
    </row>
    <row r="13" spans="1:5" ht="15.6" x14ac:dyDescent="0.3">
      <c r="A13" s="25"/>
      <c r="B13" s="26"/>
      <c r="C13" s="3"/>
      <c r="D13" s="30" t="s">
        <v>50</v>
      </c>
      <c r="E13" s="39">
        <f>SUM(E8:E12)</f>
        <v>13.2768</v>
      </c>
    </row>
    <row r="14" spans="1:5" ht="35.4" customHeight="1" x14ac:dyDescent="0.25">
      <c r="A14" s="62"/>
      <c r="B14" s="63"/>
      <c r="C14" s="63"/>
      <c r="D14" s="63"/>
      <c r="E14" s="64"/>
    </row>
    <row r="15" spans="1:5" ht="13.8" customHeight="1" x14ac:dyDescent="0.25">
      <c r="A15" s="25"/>
      <c r="B15" s="29"/>
      <c r="C15" s="70" t="s">
        <v>51</v>
      </c>
      <c r="D15" s="70"/>
      <c r="E15" s="31" t="s">
        <v>53</v>
      </c>
    </row>
    <row r="16" spans="1:5" x14ac:dyDescent="0.25">
      <c r="A16" s="61" t="s">
        <v>45</v>
      </c>
      <c r="B16" s="33" t="s">
        <v>32</v>
      </c>
      <c r="C16" s="68" t="str">
        <f>'Бланк заказа'!C12</f>
        <v xml:space="preserve">Стекло бронза </v>
      </c>
      <c r="D16" s="68"/>
      <c r="E16" s="44">
        <f>Лист2!D21</f>
        <v>2.0082815999999997</v>
      </c>
    </row>
    <row r="17" spans="1:5" x14ac:dyDescent="0.25">
      <c r="A17" s="61"/>
      <c r="B17" s="33" t="s">
        <v>33</v>
      </c>
      <c r="C17" s="68">
        <f>'Бланк заказа'!D12</f>
        <v>0</v>
      </c>
      <c r="D17" s="68"/>
      <c r="E17" s="44">
        <f>Лист2!D22</f>
        <v>0</v>
      </c>
    </row>
    <row r="18" spans="1:5" x14ac:dyDescent="0.25">
      <c r="A18" s="61"/>
      <c r="B18" s="33" t="s">
        <v>34</v>
      </c>
      <c r="C18" s="68">
        <f>'Бланк заказа'!E12</f>
        <v>0</v>
      </c>
      <c r="D18" s="68"/>
      <c r="E18" s="44">
        <f>Лист2!D23</f>
        <v>0</v>
      </c>
    </row>
    <row r="19" spans="1:5" x14ac:dyDescent="0.25">
      <c r="A19" s="61"/>
      <c r="B19" s="33" t="s">
        <v>35</v>
      </c>
      <c r="C19" s="68">
        <f>'Бланк заказа'!F12</f>
        <v>0</v>
      </c>
      <c r="D19" s="68"/>
      <c r="E19" s="44">
        <f>Лист2!D24</f>
        <v>0</v>
      </c>
    </row>
    <row r="20" spans="1:5" x14ac:dyDescent="0.25">
      <c r="A20" s="61"/>
      <c r="B20" s="33" t="s">
        <v>36</v>
      </c>
      <c r="C20" s="68">
        <f>'Бланк заказа'!G12</f>
        <v>0</v>
      </c>
      <c r="D20" s="68"/>
      <c r="E20" s="44">
        <f>Лист2!D25</f>
        <v>0</v>
      </c>
    </row>
    <row r="21" spans="1:5" ht="23.4" customHeight="1" x14ac:dyDescent="0.3">
      <c r="A21" s="40"/>
      <c r="B21" s="41"/>
      <c r="C21" s="42"/>
      <c r="D21" s="30" t="s">
        <v>50</v>
      </c>
      <c r="E21" s="43">
        <f>SUM(E16:E20)</f>
        <v>2.0082815999999997</v>
      </c>
    </row>
    <row r="22" spans="1:5" ht="32.4" customHeight="1" x14ac:dyDescent="0.25">
      <c r="A22" s="65"/>
      <c r="B22" s="66"/>
      <c r="C22" s="66"/>
      <c r="D22" s="66"/>
      <c r="E22" s="67"/>
    </row>
    <row r="23" spans="1:5" ht="17.399999999999999" customHeight="1" x14ac:dyDescent="0.25">
      <c r="A23" s="54" t="s">
        <v>48</v>
      </c>
      <c r="B23" s="55"/>
      <c r="C23" s="55"/>
      <c r="D23" s="56"/>
      <c r="E23" s="35">
        <f>E13</f>
        <v>13.2768</v>
      </c>
    </row>
    <row r="24" spans="1:5" ht="16.2" customHeight="1" x14ac:dyDescent="0.25">
      <c r="A24" s="54" t="s">
        <v>41</v>
      </c>
      <c r="B24" s="55"/>
      <c r="C24" s="55"/>
      <c r="D24" s="56"/>
      <c r="E24" s="36">
        <f>Лист2!D36</f>
        <v>8</v>
      </c>
    </row>
    <row r="25" spans="1:5" ht="16.2" customHeight="1" x14ac:dyDescent="0.25">
      <c r="A25" s="54" t="s">
        <v>42</v>
      </c>
      <c r="B25" s="55"/>
      <c r="C25" s="55"/>
      <c r="D25" s="56"/>
      <c r="E25" s="36">
        <f>Лист2!D36*4</f>
        <v>32</v>
      </c>
    </row>
    <row r="26" spans="1:5" ht="14.4" customHeight="1" x14ac:dyDescent="0.25">
      <c r="A26" s="57" t="s">
        <v>54</v>
      </c>
      <c r="B26" s="58"/>
      <c r="C26" s="58"/>
      <c r="D26" s="59"/>
      <c r="E26" s="36">
        <f>Лист2!D29</f>
        <v>64</v>
      </c>
    </row>
  </sheetData>
  <sheetProtection algorithmName="SHA-512" hashValue="RhguRHd44h2DdNpGslESC+sNsLDFO6IeFnr23OwB7IBwmTgrgV7zcUpV/YJd2wW9jj+Q9lrTqh3mVngOKssyzQ==" saltValue="6N5z3xDtSPw216EgghpIGg==" spinCount="100000" sheet="1" formatCells="0" formatColumns="0" formatRows="0" insertColumns="0" insertRows="0" insertHyperlinks="0" deleteColumns="0" deleteRows="0" sort="0" autoFilter="0" pivotTables="0"/>
  <mergeCells count="15">
    <mergeCell ref="B2:D2"/>
    <mergeCell ref="C20:D20"/>
    <mergeCell ref="C15:D15"/>
    <mergeCell ref="A23:D23"/>
    <mergeCell ref="A24:D24"/>
    <mergeCell ref="A25:D25"/>
    <mergeCell ref="A26:D26"/>
    <mergeCell ref="A8:A12"/>
    <mergeCell ref="A16:A20"/>
    <mergeCell ref="A14:E14"/>
    <mergeCell ref="A22:E22"/>
    <mergeCell ref="C16:D16"/>
    <mergeCell ref="C17:D17"/>
    <mergeCell ref="C18:D18"/>
    <mergeCell ref="C19:D19"/>
  </mergeCells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m N f W 3 D l g Z m m A A A A 9 w A A A B I A H A B D b 2 5 m a W c v U G F j a 2 F n Z S 5 4 b W w g o h g A K K A U A A A A A A A A A A A A A A A A A A A A A A A A A A A A h Y + 9 D o I w A I R f h X S n L T U h Q k o Z X C U x G o 1 r U y s 0 Q j H 9 s b y b g 4 / k K 4 h R 1 M 3 x 7 r 5 L 7 u 7 X G y 2 H r o 0 u 0 l j V 6 w I k E I N I a t E f l K 4 L 4 N 0 x n o O S 0 R U X J 1 7 L a I S 1 z Q e r C t A 4 d 8 4 R C i H A M I O 9 q R H B O E H 7 a r k R j e x 4 r L R 1 X A s J P q 3 D / x Z g d P c a w w j M U p h k a U o g p m h y a a X 0 l y D j 4 G f 6 Y 9 K F b 5 0 3 k h k f r 7 c U T Z K i 9 w n 2 A F B L A w Q U A A I A C A B W Y 1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m N f W y i K R 7 g O A A A A E Q A A A B M A H A B G b 3 J t d W x h c y 9 T Z W N 0 a W 9 u M S 5 t I K I Y A C i g F A A A A A A A A A A A A A A A A A A A A A A A A A A A A C t O T S 7 J z M 9 T C I b Q h t Y A U E s B A i 0 A F A A C A A g A V m N f W 3 D l g Z m m A A A A 9 w A A A B I A A A A A A A A A A A A A A A A A A A A A A E N v b m Z p Z y 9 Q Y W N r Y W d l L n h t b F B L A Q I t A B Q A A g A I A F Z j X 1 s P y u m r p A A A A O k A A A A T A A A A A A A A A A A A A A A A A P I A A A B b Q 2 9 u d G V u d F 9 U e X B l c 1 0 u e G 1 s U E s B A i 0 A F A A C A A g A V m N f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d n P T I f r 3 x L u J Y U V z J m 9 V c A A A A A A g A A A A A A E G Y A A A A B A A A g A A A A C 8 7 o 7 C F w J u 6 P q W 8 3 x / y / B s 0 k t m H m M f 0 q 2 b f m x U H H n l U A A A A A D o A A A A A C A A A g A A A A H s n J 4 C 4 I X r G 3 + 0 c o j d c K / 4 t Z j Z o 9 7 G d s U k I 8 X + G A F X J Q A A A A s J o k H N B z w N g G t F F 0 0 R 6 9 p k s a e d 7 H t E t / 8 k 2 i X e z F y s K O 2 J S Y E R o i x 9 i 9 f n j n Z R 8 U X A + z M i H H h M P + W r l P p O T X / g 7 v h A W b A J A K r 2 f c r w x U K K V A A A A A J u V j w f / Q e C h 9 9 b H l M P 9 T 7 d V i j y n A M g S k f w o 9 w Y d N 1 9 6 B 9 0 E P / V Z P V b v 0 l W P q D E w z o U e s c + n 7 k K G q X t p Z / / R g l Q = = < / D a t a M a s h u p > 
</file>

<file path=customXml/itemProps1.xml><?xml version="1.0" encoding="utf-8"?>
<ds:datastoreItem xmlns:ds="http://schemas.openxmlformats.org/officeDocument/2006/customXml" ds:itemID="{47FF890E-D337-41E0-AB91-5051DD34D0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Бланк заказа</vt:lpstr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thm</dc:creator>
  <cp:lastModifiedBy>thm</cp:lastModifiedBy>
  <cp:lastPrinted>2025-11-01T09:34:26Z</cp:lastPrinted>
  <dcterms:created xsi:type="dcterms:W3CDTF">2025-10-31T11:17:09Z</dcterms:created>
  <dcterms:modified xsi:type="dcterms:W3CDTF">2025-11-01T10:05:02Z</dcterms:modified>
</cp:coreProperties>
</file>